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>
    <definedName name="_xlnm.Print_Area" localSheetId="0">'стр1'!$A$1:$HY$34</definedName>
  </definedNames>
  <calcPr fullCalcOnLoad="1"/>
</workbook>
</file>

<file path=xl/sharedStrings.xml><?xml version="1.0" encoding="utf-8"?>
<sst xmlns="http://schemas.openxmlformats.org/spreadsheetml/2006/main" count="69" uniqueCount="63">
  <si>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</si>
  <si>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</si>
  <si>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</si>
  <si>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</si>
  <si>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</si>
  <si>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</si>
  <si>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</si>
  <si>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</si>
  <si>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</si>
  <si>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</si>
  <si>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</si>
  <si>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</si>
  <si>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</si>
  <si>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</si>
  <si>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</si>
  <si>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</si>
  <si>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</si>
  <si>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</si>
  <si>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</si>
  <si>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</si>
  <si>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</si>
  <si>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</si>
  <si>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</si>
  <si>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</si>
  <si>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</si>
  <si>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</si>
  <si>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</si>
  <si>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</si>
  <si>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</si>
  <si>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</si>
  <si>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</si>
  <si>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Администрация Первомайского сельского поселения</t>
  </si>
  <si>
    <t>Инспектор</t>
  </si>
  <si>
    <t>Водитель</t>
  </si>
  <si>
    <t>Уборщик служебных помещений</t>
  </si>
  <si>
    <t>особые условия</t>
  </si>
  <si>
    <t>Выслуга лет</t>
  </si>
  <si>
    <t>10</t>
  </si>
  <si>
    <t>04227019</t>
  </si>
  <si>
    <t>премия</t>
  </si>
  <si>
    <t>ежемесячное поощрение</t>
  </si>
  <si>
    <t>надбавка за секретность</t>
  </si>
  <si>
    <t xml:space="preserve">надбавка за интенсивность и высокие результаты работы  </t>
  </si>
  <si>
    <t>Заведующий сектором</t>
  </si>
  <si>
    <t>46</t>
  </si>
  <si>
    <t>Ведущий специалист</t>
  </si>
  <si>
    <t>1</t>
  </si>
  <si>
    <t>Инспектор ВУС</t>
  </si>
  <si>
    <t>Старший инспектор</t>
  </si>
  <si>
    <t>специалист первой  категории</t>
  </si>
  <si>
    <t>кавлификационная надбавка</t>
  </si>
  <si>
    <t>надбавка за классность</t>
  </si>
  <si>
    <t>С.А. Сидоренко</t>
  </si>
  <si>
    <t>И.В. Михайлова</t>
  </si>
  <si>
    <t xml:space="preserve">Распоряжением Главы Администрации Первомайского сельского поселения </t>
  </si>
  <si>
    <t>Глава Администрации Первомайского сельского поселения</t>
  </si>
  <si>
    <t>01</t>
  </si>
  <si>
    <t>января</t>
  </si>
  <si>
    <t xml:space="preserve">Ведущий специалист  </t>
  </si>
  <si>
    <t>от 29.12.2017 № 61</t>
  </si>
  <si>
    <t>29.12.2017</t>
  </si>
  <si>
    <t>Приложение к распоряжению Главы Администрации Первомайского сельского поселения от 29.12.2017 № 61 "Об утверждении Штатного расписания Администрации Первомайского сельского поселения"</t>
  </si>
  <si>
    <t>безаварийность/ допл до мин зп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</si>
</sst>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left"/>
    </xf>
    <xf numFmtId="2" fontId="7" fillId="0" borderId="12" xfId="0" applyNumberFormat="1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left"/>
    </xf>
    <xf numFmtId="164" fontId="7" fillId="0" borderId="11" xfId="0" applyNumberFormat="1" applyFont="1" applyFill="1" applyBorder="1" applyAlignment="1">
      <alignment horizontal="left"/>
    </xf>
    <xf numFmtId="164" fontId="7" fillId="0" borderId="12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2" fontId="7" fillId="0" borderId="13" xfId="0" applyNumberFormat="1" applyFont="1" applyFill="1" applyBorder="1" applyAlignment="1">
      <alignment horizontal="center"/>
    </xf>
    <xf numFmtId="2" fontId="7" fillId="0" borderId="10" xfId="55" applyNumberFormat="1" applyFont="1" applyFill="1" applyBorder="1" applyAlignment="1">
      <alignment horizontal="center"/>
    </xf>
    <xf numFmtId="2" fontId="7" fillId="0" borderId="11" xfId="55" applyNumberFormat="1" applyFont="1" applyFill="1" applyBorder="1" applyAlignment="1">
      <alignment horizontal="center"/>
    </xf>
    <xf numFmtId="2" fontId="7" fillId="0" borderId="12" xfId="55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49" fontId="2" fillId="33" borderId="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140</xdr:col>
      <xdr:colOff>9525</xdr:colOff>
      <xdr:row>4</xdr:row>
      <xdr:rowOff>66675</xdr:rowOff>
    </xdr:from>
    <xdr:ext cx="228600" cy="257175"/>
    <xdr:sp>
      <xdr:nvSpPr>
        <xdr:cNvPr id="1" name="TextBox 1"/>
        <xdr:cNvSpPr txBox="1">
          <a:spLocks noChangeArrowheads="1"/>
        </xdr:cNvSpPr>
      </xdr:nvSpPr>
      <xdr:spPr>
        <a:xfrm>
          <a:off x="8610600" y="97155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35"/>
  <sheetViews>
    <sheetView tabSelected="1" view="pageLayout" zoomScaleSheetLayoutView="100" workbookViewId="0" topLeftCell="AE13">
      <selection activeCell="FW14" sqref="FW14:GG14"/>
    </sheetView>
  </sheetViews>
  <sheetFormatPr defaultColWidth="0.875" defaultRowHeight="12.75"/>
  <cols>
    <col min="1" max="13" width="0.875" style="1" customWidth="1"/>
    <col min="14" max="14" width="3.00390625" style="1" customWidth="1"/>
    <col min="15" max="15" width="0.37109375" style="1" customWidth="1"/>
    <col min="16" max="19" width="0.875" style="1" hidden="1" customWidth="1"/>
    <col min="20" max="24" width="0.875" style="1" customWidth="1"/>
    <col min="25" max="25" width="0.74609375" style="1" customWidth="1"/>
    <col min="26" max="26" width="0.875" style="1" hidden="1" customWidth="1"/>
    <col min="27" max="27" width="0.2421875" style="1" customWidth="1"/>
    <col min="28" max="30" width="0.875" style="1" hidden="1" customWidth="1"/>
    <col min="31" max="33" width="0.875" style="1" customWidth="1"/>
    <col min="34" max="34" width="4.75390625" style="1" customWidth="1"/>
    <col min="35" max="35" width="0.875" style="1" customWidth="1"/>
    <col min="36" max="36" width="3.75390625" style="1" customWidth="1"/>
    <col min="37" max="37" width="0.875" style="1" customWidth="1"/>
    <col min="38" max="38" width="0.6171875" style="1" customWidth="1"/>
    <col min="39" max="71" width="0.875" style="1" customWidth="1"/>
    <col min="72" max="72" width="2.625" style="1" customWidth="1"/>
    <col min="73" max="73" width="0.2421875" style="1" hidden="1" customWidth="1"/>
    <col min="74" max="75" width="0.875" style="1" hidden="1" customWidth="1"/>
    <col min="76" max="82" width="0.875" style="1" customWidth="1"/>
    <col min="83" max="83" width="1.37890625" style="1" customWidth="1"/>
    <col min="84" max="84" width="0.12890625" style="1" customWidth="1"/>
    <col min="85" max="85" width="0.875" style="1" hidden="1" customWidth="1"/>
    <col min="86" max="86" width="0.37109375" style="1" hidden="1" customWidth="1"/>
    <col min="87" max="89" width="0.875" style="1" hidden="1" customWidth="1"/>
    <col min="90" max="107" width="0.875" style="1" customWidth="1"/>
    <col min="108" max="108" width="3.125" style="1" customWidth="1"/>
    <col min="109" max="109" width="0.2421875" style="1" customWidth="1"/>
    <col min="110" max="111" width="0.875" style="1" hidden="1" customWidth="1"/>
    <col min="112" max="112" width="0.37109375" style="1" hidden="1" customWidth="1"/>
    <col min="113" max="120" width="0.875" style="1" customWidth="1"/>
    <col min="121" max="121" width="0.74609375" style="1" customWidth="1"/>
    <col min="122" max="123" width="0.875" style="1" hidden="1" customWidth="1"/>
    <col min="124" max="133" width="0.875" style="1" customWidth="1"/>
    <col min="134" max="134" width="0.12890625" style="1" customWidth="1"/>
    <col min="135" max="135" width="0.875" style="1" hidden="1" customWidth="1"/>
    <col min="136" max="145" width="0.875" style="1" customWidth="1"/>
    <col min="146" max="146" width="0.875" style="1" hidden="1" customWidth="1"/>
    <col min="147" max="173" width="0.875" style="1" customWidth="1"/>
    <col min="174" max="174" width="2.875" style="1" customWidth="1"/>
    <col min="175" max="175" width="0.875" style="1" customWidth="1"/>
    <col min="176" max="176" width="0.2421875" style="1" customWidth="1"/>
    <col min="177" max="178" width="0.875" style="1" hidden="1" customWidth="1"/>
    <col min="179" max="183" width="0.875" style="1" customWidth="1"/>
    <col min="184" max="184" width="3.625" style="1" customWidth="1"/>
    <col min="185" max="185" width="0.12890625" style="1" hidden="1" customWidth="1"/>
    <col min="186" max="186" width="1.625" style="1" hidden="1" customWidth="1"/>
    <col min="187" max="187" width="0.74609375" style="1" hidden="1" customWidth="1"/>
    <col min="188" max="189" width="0.875" style="1" hidden="1" customWidth="1"/>
    <col min="190" max="209" width="0.875" style="1" customWidth="1"/>
    <col min="210" max="210" width="0.74609375" style="1" customWidth="1"/>
    <col min="211" max="211" width="0.875" style="1" hidden="1" customWidth="1"/>
    <col min="212" max="212" width="0.37109375" style="1" hidden="1" customWidth="1"/>
    <col min="213" max="213" width="2.25390625" style="1" hidden="1" customWidth="1"/>
    <col min="214" max="217" width="0.875" style="1" hidden="1" customWidth="1"/>
    <col min="218" max="220" width="0.875" style="1" customWidth="1"/>
    <col min="221" max="221" width="5.00390625" style="1" customWidth="1"/>
    <col min="222" max="222" width="3.125" style="1" customWidth="1"/>
    <col min="223" max="228" width="0.875" style="1" hidden="1" customWidth="1"/>
    <col min="229" max="229" width="0.74609375" style="1" hidden="1" customWidth="1"/>
    <col min="230" max="231" width="0.875" style="1" hidden="1" customWidth="1"/>
    <col min="232" max="232" width="0.12890625" style="1" hidden="1" customWidth="1"/>
    <col min="233" max="233" width="0.875" style="1" hidden="1" customWidth="1"/>
    <col min="234" max="234" width="3.25390625" style="1" customWidth="1"/>
    <col min="235" max="16384" width="0.875" style="1" customWidth="1"/>
  </cols>
  <sheetData>
    <row r="1" spans="181:232" s="3" customFormat="1" ht="35.25" customHeight="1">
      <c r="FY1" s="33" t="s">
        <v>61</v>
      </c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</row>
    <row r="2" spans="181:232" ht="10.5" customHeight="1"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</row>
    <row r="3" spans="218:232" ht="12.75">
      <c r="HJ3" s="43" t="s">
        <v>0</v>
      </c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5"/>
    </row>
    <row r="4" spans="216:232" ht="12.75">
      <c r="HH4" s="2" t="s">
        <v>2</v>
      </c>
      <c r="HJ4" s="43" t="s">
        <v>1</v>
      </c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5"/>
    </row>
    <row r="5" spans="1:232" ht="12.75">
      <c r="A5" s="42" t="s">
        <v>31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HH5" s="2" t="s">
        <v>3</v>
      </c>
      <c r="HJ5" s="73" t="s">
        <v>38</v>
      </c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5"/>
    </row>
    <row r="6" spans="1:205" s="3" customFormat="1" ht="11.25">
      <c r="A6" s="79" t="s">
        <v>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</row>
    <row r="7" ht="9" customHeight="1"/>
    <row r="8" spans="69:184" ht="13.5" customHeight="1">
      <c r="BQ8" s="46" t="s">
        <v>6</v>
      </c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8"/>
      <c r="CI8" s="46" t="s">
        <v>7</v>
      </c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8"/>
      <c r="EA8" s="76" t="s">
        <v>8</v>
      </c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</row>
    <row r="9" spans="67:186" ht="15" customHeight="1">
      <c r="BO9" s="4" t="s">
        <v>5</v>
      </c>
      <c r="BQ9" s="49" t="s">
        <v>46</v>
      </c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1"/>
      <c r="CI9" s="49" t="s">
        <v>60</v>
      </c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1"/>
      <c r="EA9" s="77" t="s">
        <v>54</v>
      </c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</row>
    <row r="10" spans="131:232" ht="24" customHeight="1"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S10" s="78" t="s">
        <v>59</v>
      </c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O10" s="1" t="s">
        <v>10</v>
      </c>
      <c r="HT10" s="55" t="s">
        <v>44</v>
      </c>
      <c r="HU10" s="55"/>
      <c r="HV10" s="55"/>
      <c r="HW10" s="55"/>
      <c r="HX10" s="55"/>
    </row>
    <row r="11" spans="34:232" ht="12.75">
      <c r="AH11" s="2" t="s">
        <v>13</v>
      </c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W11" s="1" t="s">
        <v>14</v>
      </c>
      <c r="AZ11" s="55" t="s">
        <v>56</v>
      </c>
      <c r="BA11" s="55"/>
      <c r="BB11" s="55"/>
      <c r="BC11" s="1" t="s">
        <v>9</v>
      </c>
      <c r="BE11" s="42" t="s">
        <v>57</v>
      </c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58">
        <v>2018</v>
      </c>
      <c r="BR11" s="58"/>
      <c r="BS11" s="58"/>
      <c r="BT11" s="58"/>
      <c r="BU11" s="57" t="s">
        <v>37</v>
      </c>
      <c r="BV11" s="57"/>
      <c r="BW11" s="57"/>
      <c r="BY11" s="1" t="s">
        <v>15</v>
      </c>
      <c r="EA11" s="1" t="s">
        <v>11</v>
      </c>
      <c r="GK11" s="5"/>
      <c r="GL11" s="42">
        <f>BI29</f>
        <v>11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X11" s="2" t="s">
        <v>12</v>
      </c>
    </row>
    <row r="12" ht="2.25" customHeight="1" hidden="1"/>
    <row r="13" spans="1:232" ht="24.75" customHeight="1">
      <c r="A13" s="52" t="s">
        <v>16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4"/>
      <c r="AE13" s="59" t="s">
        <v>29</v>
      </c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1"/>
      <c r="BI13" s="59" t="s">
        <v>19</v>
      </c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1"/>
      <c r="BX13" s="59" t="s">
        <v>20</v>
      </c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1"/>
      <c r="CM13" s="52" t="s">
        <v>21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4"/>
      <c r="GH13" s="80" t="s">
        <v>30</v>
      </c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2"/>
      <c r="HJ13" s="80" t="s">
        <v>22</v>
      </c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2"/>
    </row>
    <row r="14" spans="1:232" ht="90.75" customHeight="1">
      <c r="A14" s="65" t="s">
        <v>17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90" t="s">
        <v>18</v>
      </c>
      <c r="V14" s="91"/>
      <c r="W14" s="91"/>
      <c r="X14" s="91"/>
      <c r="Y14" s="91"/>
      <c r="Z14" s="91"/>
      <c r="AA14" s="91"/>
      <c r="AB14" s="91"/>
      <c r="AC14" s="91"/>
      <c r="AD14" s="92"/>
      <c r="AE14" s="62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4"/>
      <c r="BI14" s="62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4"/>
      <c r="BX14" s="62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4"/>
      <c r="CM14" s="56" t="s">
        <v>50</v>
      </c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70" t="s">
        <v>51</v>
      </c>
      <c r="CY14" s="71"/>
      <c r="CZ14" s="71"/>
      <c r="DA14" s="71"/>
      <c r="DB14" s="71"/>
      <c r="DC14" s="71"/>
      <c r="DD14" s="71"/>
      <c r="DE14" s="71"/>
      <c r="DF14" s="71"/>
      <c r="DG14" s="71"/>
      <c r="DH14" s="72"/>
      <c r="DI14" s="70" t="s">
        <v>41</v>
      </c>
      <c r="DJ14" s="71"/>
      <c r="DK14" s="71"/>
      <c r="DL14" s="71"/>
      <c r="DM14" s="71"/>
      <c r="DN14" s="71"/>
      <c r="DO14" s="71"/>
      <c r="DP14" s="71"/>
      <c r="DQ14" s="71"/>
      <c r="DR14" s="71"/>
      <c r="DS14" s="72"/>
      <c r="DT14" s="56" t="s">
        <v>35</v>
      </c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 t="s">
        <v>36</v>
      </c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 t="s">
        <v>40</v>
      </c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83" t="s">
        <v>42</v>
      </c>
      <c r="FB14" s="84"/>
      <c r="FC14" s="84"/>
      <c r="FD14" s="84"/>
      <c r="FE14" s="84"/>
      <c r="FF14" s="84"/>
      <c r="FG14" s="84"/>
      <c r="FH14" s="84"/>
      <c r="FI14" s="84"/>
      <c r="FJ14" s="84"/>
      <c r="FK14" s="85"/>
      <c r="FL14" s="56" t="s">
        <v>39</v>
      </c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 t="s">
        <v>62</v>
      </c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65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7"/>
      <c r="HJ14" s="65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7"/>
    </row>
    <row r="15" spans="1:232" ht="12.75">
      <c r="A15" s="69">
        <v>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>
        <v>2</v>
      </c>
      <c r="V15" s="69"/>
      <c r="W15" s="69"/>
      <c r="X15" s="69"/>
      <c r="Y15" s="69"/>
      <c r="Z15" s="69"/>
      <c r="AA15" s="69"/>
      <c r="AB15" s="69"/>
      <c r="AC15" s="69"/>
      <c r="AD15" s="69"/>
      <c r="AE15" s="69">
        <v>3</v>
      </c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>
        <v>4</v>
      </c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>
        <v>5</v>
      </c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>
        <v>6</v>
      </c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46">
        <v>7</v>
      </c>
      <c r="CY15" s="47"/>
      <c r="CZ15" s="47"/>
      <c r="DA15" s="47"/>
      <c r="DB15" s="47"/>
      <c r="DC15" s="47"/>
      <c r="DD15" s="47"/>
      <c r="DE15" s="47"/>
      <c r="DF15" s="47"/>
      <c r="DG15" s="47"/>
      <c r="DH15" s="48"/>
      <c r="DI15" s="46">
        <v>8</v>
      </c>
      <c r="DJ15" s="47"/>
      <c r="DK15" s="47"/>
      <c r="DL15" s="47"/>
      <c r="DM15" s="47"/>
      <c r="DN15" s="47"/>
      <c r="DO15" s="47"/>
      <c r="DP15" s="47"/>
      <c r="DQ15" s="47"/>
      <c r="DR15" s="47"/>
      <c r="DS15" s="48"/>
      <c r="DT15" s="69">
        <v>9</v>
      </c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>
        <v>10</v>
      </c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>
        <v>11</v>
      </c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46"/>
      <c r="FB15" s="47"/>
      <c r="FC15" s="47"/>
      <c r="FD15" s="47"/>
      <c r="FE15" s="47"/>
      <c r="FF15" s="47"/>
      <c r="FG15" s="47"/>
      <c r="FH15" s="47"/>
      <c r="FI15" s="47"/>
      <c r="FJ15" s="47"/>
      <c r="FK15" s="48"/>
      <c r="FL15" s="69">
        <v>12</v>
      </c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>
        <v>13</v>
      </c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>
        <v>14</v>
      </c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>
        <v>10</v>
      </c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</row>
    <row r="16" spans="1:232" ht="55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2" t="s">
        <v>55</v>
      </c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68">
        <v>1</v>
      </c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86">
        <v>10644</v>
      </c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18">
        <f>BX16*0.5</f>
        <v>5322</v>
      </c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5">
        <f>BX16*0.1</f>
        <v>1064.4</v>
      </c>
      <c r="DJ16" s="16"/>
      <c r="DK16" s="16"/>
      <c r="DL16" s="16"/>
      <c r="DM16" s="16"/>
      <c r="DN16" s="16"/>
      <c r="DO16" s="16"/>
      <c r="DP16" s="16"/>
      <c r="DQ16" s="16"/>
      <c r="DR16" s="16"/>
      <c r="DS16" s="17"/>
      <c r="DT16" s="18">
        <f>BX16*2</f>
        <v>21288</v>
      </c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>
        <f>BX16*0.3</f>
        <v>3193.2</v>
      </c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>
        <f>BX16*0.31</f>
        <v>3299.64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5"/>
      <c r="FB16" s="16"/>
      <c r="FC16" s="16"/>
      <c r="FD16" s="16"/>
      <c r="FE16" s="16"/>
      <c r="FF16" s="16"/>
      <c r="FG16" s="16"/>
      <c r="FH16" s="16"/>
      <c r="FI16" s="16"/>
      <c r="FJ16" s="16"/>
      <c r="FK16" s="17"/>
      <c r="FL16" s="12"/>
      <c r="FM16" s="13"/>
      <c r="FN16" s="13"/>
      <c r="FO16" s="13"/>
      <c r="FP16" s="13"/>
      <c r="FQ16" s="13"/>
      <c r="FR16" s="13"/>
      <c r="FS16" s="13"/>
      <c r="FT16" s="13"/>
      <c r="FU16" s="13"/>
      <c r="FV16" s="14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18">
        <f>BX16+CM16+CX16+DI16+DT16+EE16+EP16+FA16+FL16+FW16</f>
        <v>44811.24</v>
      </c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</row>
    <row r="17" spans="1:232" ht="12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2" t="s">
        <v>58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68">
        <v>1</v>
      </c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30">
        <v>6439</v>
      </c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2"/>
      <c r="CM17" s="18">
        <v>3219.5</v>
      </c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5"/>
      <c r="DJ17" s="16"/>
      <c r="DK17" s="16"/>
      <c r="DL17" s="16"/>
      <c r="DM17" s="16"/>
      <c r="DN17" s="16"/>
      <c r="DO17" s="16"/>
      <c r="DP17" s="16"/>
      <c r="DQ17" s="16"/>
      <c r="DR17" s="16"/>
      <c r="DS17" s="17"/>
      <c r="DT17" s="18">
        <v>5795.1</v>
      </c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>
        <f>BX17*0.1</f>
        <v>643.9000000000001</v>
      </c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>
        <v>1802.92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5"/>
      <c r="FB17" s="16"/>
      <c r="FC17" s="16"/>
      <c r="FD17" s="16"/>
      <c r="FE17" s="16"/>
      <c r="FF17" s="16"/>
      <c r="FG17" s="16"/>
      <c r="FH17" s="16"/>
      <c r="FI17" s="16"/>
      <c r="FJ17" s="16"/>
      <c r="FK17" s="17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18">
        <f>BX17+CM17+DT17+EE17+EP17</f>
        <v>17900.42</v>
      </c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</row>
    <row r="18" spans="1:232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2" t="s">
        <v>45</v>
      </c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68">
        <v>0.5</v>
      </c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30">
        <v>3220</v>
      </c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2"/>
      <c r="CM18" s="18">
        <f>BX18*0.5</f>
        <v>1610</v>
      </c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5"/>
      <c r="DJ18" s="16"/>
      <c r="DK18" s="16"/>
      <c r="DL18" s="16"/>
      <c r="DM18" s="16"/>
      <c r="DN18" s="16"/>
      <c r="DO18" s="16"/>
      <c r="DP18" s="16"/>
      <c r="DQ18" s="16"/>
      <c r="DR18" s="16"/>
      <c r="DS18" s="17"/>
      <c r="DT18" s="18">
        <v>2898</v>
      </c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>
        <f>BX18*0.3</f>
        <v>966</v>
      </c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>
        <f>BX18*0.28</f>
        <v>901.6000000000001</v>
      </c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18">
        <v>9595.6</v>
      </c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</row>
    <row r="19" spans="1:232" ht="1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87"/>
      <c r="V19" s="88"/>
      <c r="W19" s="88"/>
      <c r="X19" s="88"/>
      <c r="Y19" s="88"/>
      <c r="Z19" s="88"/>
      <c r="AA19" s="88"/>
      <c r="AB19" s="88"/>
      <c r="AC19" s="88"/>
      <c r="AD19" s="89"/>
      <c r="AE19" s="24" t="s">
        <v>48</v>
      </c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6"/>
      <c r="BI19" s="27">
        <v>1</v>
      </c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30">
        <v>5456</v>
      </c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2"/>
      <c r="CM19" s="12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4"/>
      <c r="DI19" s="39"/>
      <c r="DJ19" s="40"/>
      <c r="DK19" s="40"/>
      <c r="DL19" s="40"/>
      <c r="DM19" s="40"/>
      <c r="DN19" s="40"/>
      <c r="DO19" s="40"/>
      <c r="DP19" s="40"/>
      <c r="DQ19" s="40"/>
      <c r="DR19" s="40"/>
      <c r="DS19" s="41"/>
      <c r="DT19" s="12">
        <v>0</v>
      </c>
      <c r="DU19" s="13"/>
      <c r="DV19" s="13"/>
      <c r="DW19" s="13"/>
      <c r="DX19" s="13"/>
      <c r="DY19" s="13"/>
      <c r="DZ19" s="13"/>
      <c r="EA19" s="13"/>
      <c r="EB19" s="13"/>
      <c r="EC19" s="13"/>
      <c r="ED19" s="14"/>
      <c r="EE19" s="12">
        <f>BX19*0.3</f>
        <v>1636.8</v>
      </c>
      <c r="EF19" s="13"/>
      <c r="EG19" s="13"/>
      <c r="EH19" s="13"/>
      <c r="EI19" s="13"/>
      <c r="EJ19" s="13"/>
      <c r="EK19" s="13"/>
      <c r="EL19" s="13"/>
      <c r="EM19" s="13"/>
      <c r="EN19" s="13"/>
      <c r="EO19" s="14"/>
      <c r="EP19" s="12"/>
      <c r="EQ19" s="13"/>
      <c r="ER19" s="13"/>
      <c r="ES19" s="13"/>
      <c r="ET19" s="13"/>
      <c r="EU19" s="13"/>
      <c r="EV19" s="13"/>
      <c r="EW19" s="13"/>
      <c r="EX19" s="13"/>
      <c r="EY19" s="13"/>
      <c r="EZ19" s="14"/>
      <c r="FA19" s="12">
        <v>5456</v>
      </c>
      <c r="FB19" s="13"/>
      <c r="FC19" s="13"/>
      <c r="FD19" s="13"/>
      <c r="FE19" s="13"/>
      <c r="FF19" s="13"/>
      <c r="FG19" s="13"/>
      <c r="FH19" s="13"/>
      <c r="FI19" s="13"/>
      <c r="FJ19" s="13"/>
      <c r="FK19" s="14"/>
      <c r="FL19" s="12">
        <v>2728</v>
      </c>
      <c r="FM19" s="13"/>
      <c r="FN19" s="13"/>
      <c r="FO19" s="13"/>
      <c r="FP19" s="13"/>
      <c r="FQ19" s="13"/>
      <c r="FR19" s="13"/>
      <c r="FS19" s="13"/>
      <c r="FT19" s="13"/>
      <c r="FU19" s="13"/>
      <c r="FV19" s="14"/>
      <c r="FW19" s="15"/>
      <c r="FX19" s="16"/>
      <c r="FY19" s="16"/>
      <c r="FZ19" s="16"/>
      <c r="GA19" s="16"/>
      <c r="GB19" s="16"/>
      <c r="GC19" s="16"/>
      <c r="GD19" s="16"/>
      <c r="GE19" s="16"/>
      <c r="GF19" s="16"/>
      <c r="GG19" s="17"/>
      <c r="GH19" s="12">
        <f aca="true" t="shared" si="0" ref="GH19:GH28">BX19+CM19+CX19+DI19+DT19+EE19+EP19+FA19+FL19+FW19</f>
        <v>15276.8</v>
      </c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4"/>
      <c r="HJ19" s="34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6"/>
    </row>
    <row r="20" spans="1:232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2" t="s">
        <v>45</v>
      </c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68">
        <v>1</v>
      </c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30">
        <v>6439</v>
      </c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2"/>
      <c r="CM20" s="18">
        <v>3219.5</v>
      </c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39"/>
      <c r="DJ20" s="40"/>
      <c r="DK20" s="40"/>
      <c r="DL20" s="40"/>
      <c r="DM20" s="40"/>
      <c r="DN20" s="40"/>
      <c r="DO20" s="40"/>
      <c r="DP20" s="40"/>
      <c r="DQ20" s="40"/>
      <c r="DR20" s="40"/>
      <c r="DS20" s="41"/>
      <c r="DT20" s="18">
        <v>5795.1</v>
      </c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>
        <f>BX20*0.2</f>
        <v>1287.8000000000002</v>
      </c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>
        <v>1802.92</v>
      </c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18">
        <v>18544.32</v>
      </c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</row>
    <row r="21" spans="1:232" ht="4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2" t="s">
        <v>43</v>
      </c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68">
        <v>1</v>
      </c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30">
        <v>8090</v>
      </c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2"/>
      <c r="CM21" s="18">
        <f>BX21*0.5</f>
        <v>4045</v>
      </c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5"/>
      <c r="DJ21" s="16"/>
      <c r="DK21" s="16"/>
      <c r="DL21" s="16"/>
      <c r="DM21" s="16"/>
      <c r="DN21" s="16"/>
      <c r="DO21" s="16"/>
      <c r="DP21" s="16"/>
      <c r="DQ21" s="16"/>
      <c r="DR21" s="16"/>
      <c r="DS21" s="17"/>
      <c r="DT21" s="12">
        <f>BX21*1.2</f>
        <v>9708</v>
      </c>
      <c r="DU21" s="13"/>
      <c r="DV21" s="13"/>
      <c r="DW21" s="13"/>
      <c r="DX21" s="13"/>
      <c r="DY21" s="13"/>
      <c r="DZ21" s="13"/>
      <c r="EA21" s="13"/>
      <c r="EB21" s="13"/>
      <c r="EC21" s="13"/>
      <c r="ED21" s="14"/>
      <c r="EE21" s="18">
        <f>BX21*0.2</f>
        <v>1618</v>
      </c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>
        <f>BX21*0.28</f>
        <v>2265.2000000000003</v>
      </c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18">
        <f t="shared" si="0"/>
        <v>25726.2</v>
      </c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</row>
    <row r="22" spans="1:232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2" t="s">
        <v>28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68">
        <v>1</v>
      </c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30">
        <v>8772</v>
      </c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2"/>
      <c r="CM22" s="18">
        <v>4386</v>
      </c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5"/>
      <c r="DJ22" s="16"/>
      <c r="DK22" s="16"/>
      <c r="DL22" s="16"/>
      <c r="DM22" s="16"/>
      <c r="DN22" s="16"/>
      <c r="DO22" s="16"/>
      <c r="DP22" s="16"/>
      <c r="DQ22" s="16"/>
      <c r="DR22" s="16"/>
      <c r="DS22" s="17"/>
      <c r="DT22" s="12">
        <v>10526.4</v>
      </c>
      <c r="DU22" s="13"/>
      <c r="DV22" s="13"/>
      <c r="DW22" s="13"/>
      <c r="DX22" s="13"/>
      <c r="DY22" s="13"/>
      <c r="DZ22" s="13"/>
      <c r="EA22" s="13"/>
      <c r="EB22" s="13"/>
      <c r="EC22" s="13"/>
      <c r="ED22" s="14"/>
      <c r="EE22" s="18">
        <f>BX22*0</f>
        <v>0</v>
      </c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>
        <f>BX22*0.29</f>
        <v>2543.8799999999997</v>
      </c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18">
        <f t="shared" si="0"/>
        <v>26228.280000000002</v>
      </c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</row>
    <row r="23" spans="1:232" ht="1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87"/>
      <c r="V23" s="88"/>
      <c r="W23" s="88"/>
      <c r="X23" s="88"/>
      <c r="Y23" s="88"/>
      <c r="Z23" s="88"/>
      <c r="AA23" s="88"/>
      <c r="AB23" s="88"/>
      <c r="AC23" s="88"/>
      <c r="AD23" s="89"/>
      <c r="AE23" s="22" t="s">
        <v>45</v>
      </c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7">
        <v>1</v>
      </c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9"/>
      <c r="BX23" s="30">
        <v>6439</v>
      </c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2"/>
      <c r="CM23" s="18">
        <f>BX23*0.5</f>
        <v>3219.5</v>
      </c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5"/>
      <c r="DJ23" s="16"/>
      <c r="DK23" s="16"/>
      <c r="DL23" s="16"/>
      <c r="DM23" s="16"/>
      <c r="DN23" s="16"/>
      <c r="DO23" s="16"/>
      <c r="DP23" s="16"/>
      <c r="DQ23" s="16"/>
      <c r="DR23" s="16"/>
      <c r="DS23" s="17"/>
      <c r="DT23" s="12">
        <f>BX23*0.9</f>
        <v>5795.1</v>
      </c>
      <c r="DU23" s="13"/>
      <c r="DV23" s="13"/>
      <c r="DW23" s="13"/>
      <c r="DX23" s="13"/>
      <c r="DY23" s="13"/>
      <c r="DZ23" s="13"/>
      <c r="EA23" s="13"/>
      <c r="EB23" s="13"/>
      <c r="EC23" s="13"/>
      <c r="ED23" s="14"/>
      <c r="EE23" s="18">
        <v>965.85</v>
      </c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>
        <f>BX23*0.28</f>
        <v>1802.92</v>
      </c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18">
        <f t="shared" si="0"/>
        <v>18222.370000000003</v>
      </c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9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1"/>
    </row>
    <row r="24" spans="1:232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 t="s">
        <v>47</v>
      </c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6"/>
      <c r="BI24" s="27">
        <v>1</v>
      </c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9"/>
      <c r="BX24" s="30">
        <v>5194</v>
      </c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2"/>
      <c r="CM24" s="12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5"/>
      <c r="DJ24" s="16"/>
      <c r="DK24" s="16"/>
      <c r="DL24" s="16"/>
      <c r="DM24" s="16"/>
      <c r="DN24" s="16"/>
      <c r="DO24" s="16"/>
      <c r="DP24" s="16"/>
      <c r="DQ24" s="16"/>
      <c r="DR24" s="16"/>
      <c r="DS24" s="17"/>
      <c r="DT24" s="12"/>
      <c r="DU24" s="13"/>
      <c r="DV24" s="13"/>
      <c r="DW24" s="13"/>
      <c r="DX24" s="13"/>
      <c r="DY24" s="13"/>
      <c r="DZ24" s="13"/>
      <c r="EA24" s="13"/>
      <c r="EB24" s="13"/>
      <c r="EC24" s="13"/>
      <c r="ED24" s="14"/>
      <c r="EE24" s="12">
        <f>BX24*0.3</f>
        <v>1558.2</v>
      </c>
      <c r="EF24" s="13"/>
      <c r="EG24" s="13"/>
      <c r="EH24" s="13"/>
      <c r="EI24" s="13"/>
      <c r="EJ24" s="13"/>
      <c r="EK24" s="13"/>
      <c r="EL24" s="13"/>
      <c r="EM24" s="13"/>
      <c r="EN24" s="13"/>
      <c r="EO24" s="14"/>
      <c r="EP24" s="12"/>
      <c r="EQ24" s="13"/>
      <c r="ER24" s="13"/>
      <c r="ES24" s="13"/>
      <c r="ET24" s="13"/>
      <c r="EU24" s="13"/>
      <c r="EV24" s="13"/>
      <c r="EW24" s="13"/>
      <c r="EX24" s="13"/>
      <c r="EY24" s="13"/>
      <c r="EZ24" s="14"/>
      <c r="FA24" s="12">
        <v>2856.7</v>
      </c>
      <c r="FB24" s="13"/>
      <c r="FC24" s="13"/>
      <c r="FD24" s="13"/>
      <c r="FE24" s="13"/>
      <c r="FF24" s="13"/>
      <c r="FG24" s="13"/>
      <c r="FH24" s="13"/>
      <c r="FI24" s="13"/>
      <c r="FJ24" s="13"/>
      <c r="FK24" s="14"/>
      <c r="FL24" s="12">
        <f>BX24*0.25</f>
        <v>1298.5</v>
      </c>
      <c r="FM24" s="13"/>
      <c r="FN24" s="13"/>
      <c r="FO24" s="13"/>
      <c r="FP24" s="13"/>
      <c r="FQ24" s="13"/>
      <c r="FR24" s="13"/>
      <c r="FS24" s="13"/>
      <c r="FT24" s="13"/>
      <c r="FU24" s="13"/>
      <c r="FV24" s="14"/>
      <c r="FW24" s="15"/>
      <c r="FX24" s="16"/>
      <c r="FY24" s="16"/>
      <c r="FZ24" s="16"/>
      <c r="GA24" s="16"/>
      <c r="GB24" s="16"/>
      <c r="GC24" s="16"/>
      <c r="GD24" s="16"/>
      <c r="GE24" s="16"/>
      <c r="GF24" s="16"/>
      <c r="GG24" s="17"/>
      <c r="GH24" s="18">
        <f t="shared" si="0"/>
        <v>10907.4</v>
      </c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9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1"/>
    </row>
    <row r="25" spans="1:232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 t="s">
        <v>32</v>
      </c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6"/>
      <c r="BI25" s="27">
        <v>0.5</v>
      </c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9"/>
      <c r="BX25" s="30">
        <v>2597</v>
      </c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2"/>
      <c r="CM25" s="12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5"/>
      <c r="DJ25" s="16"/>
      <c r="DK25" s="16"/>
      <c r="DL25" s="16"/>
      <c r="DM25" s="16"/>
      <c r="DN25" s="16"/>
      <c r="DO25" s="16"/>
      <c r="DP25" s="16"/>
      <c r="DQ25" s="16"/>
      <c r="DR25" s="16"/>
      <c r="DS25" s="17"/>
      <c r="DT25" s="12"/>
      <c r="DU25" s="13"/>
      <c r="DV25" s="13"/>
      <c r="DW25" s="13"/>
      <c r="DX25" s="13"/>
      <c r="DY25" s="13"/>
      <c r="DZ25" s="13"/>
      <c r="EA25" s="13"/>
      <c r="EB25" s="13"/>
      <c r="EC25" s="13"/>
      <c r="ED25" s="14"/>
      <c r="EE25" s="12"/>
      <c r="EF25" s="13"/>
      <c r="EG25" s="13"/>
      <c r="EH25" s="13"/>
      <c r="EI25" s="13"/>
      <c r="EJ25" s="13"/>
      <c r="EK25" s="13"/>
      <c r="EL25" s="13"/>
      <c r="EM25" s="13"/>
      <c r="EN25" s="13"/>
      <c r="EO25" s="14"/>
      <c r="EP25" s="12"/>
      <c r="EQ25" s="13"/>
      <c r="ER25" s="13"/>
      <c r="ES25" s="13"/>
      <c r="ET25" s="13"/>
      <c r="EU25" s="13"/>
      <c r="EV25" s="13"/>
      <c r="EW25" s="13"/>
      <c r="EX25" s="13"/>
      <c r="EY25" s="13"/>
      <c r="EZ25" s="14"/>
      <c r="FA25" s="12">
        <v>1817.9</v>
      </c>
      <c r="FB25" s="13"/>
      <c r="FC25" s="13"/>
      <c r="FD25" s="13"/>
      <c r="FE25" s="13"/>
      <c r="FF25" s="13"/>
      <c r="FG25" s="13"/>
      <c r="FH25" s="13"/>
      <c r="FI25" s="13"/>
      <c r="FJ25" s="13"/>
      <c r="FK25" s="14"/>
      <c r="FL25" s="12">
        <f>BX25*0.25</f>
        <v>649.25</v>
      </c>
      <c r="FM25" s="13"/>
      <c r="FN25" s="13"/>
      <c r="FO25" s="13"/>
      <c r="FP25" s="13"/>
      <c r="FQ25" s="13"/>
      <c r="FR25" s="13"/>
      <c r="FS25" s="13"/>
      <c r="FT25" s="13"/>
      <c r="FU25" s="13"/>
      <c r="FV25" s="14"/>
      <c r="FW25" s="15"/>
      <c r="FX25" s="16"/>
      <c r="FY25" s="16"/>
      <c r="FZ25" s="16"/>
      <c r="GA25" s="16"/>
      <c r="GB25" s="16"/>
      <c r="GC25" s="16"/>
      <c r="GD25" s="16"/>
      <c r="GE25" s="16"/>
      <c r="GF25" s="16"/>
      <c r="GG25" s="17"/>
      <c r="GH25" s="18">
        <f t="shared" si="0"/>
        <v>5064.15</v>
      </c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9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1"/>
    </row>
    <row r="26" spans="1:232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 t="s">
        <v>32</v>
      </c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6"/>
      <c r="BI26" s="27">
        <v>0.5</v>
      </c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30">
        <v>2597</v>
      </c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2"/>
      <c r="CM26" s="12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5"/>
      <c r="DJ26" s="16"/>
      <c r="DK26" s="16"/>
      <c r="DL26" s="16"/>
      <c r="DM26" s="16"/>
      <c r="DN26" s="16"/>
      <c r="DO26" s="16"/>
      <c r="DP26" s="16"/>
      <c r="DQ26" s="16"/>
      <c r="DR26" s="16"/>
      <c r="DS26" s="17"/>
      <c r="DT26" s="12"/>
      <c r="DU26" s="13"/>
      <c r="DV26" s="13"/>
      <c r="DW26" s="13"/>
      <c r="DX26" s="13"/>
      <c r="DY26" s="13"/>
      <c r="DZ26" s="13"/>
      <c r="EA26" s="13"/>
      <c r="EB26" s="13"/>
      <c r="EC26" s="13"/>
      <c r="ED26" s="14"/>
      <c r="EE26" s="12"/>
      <c r="EF26" s="13"/>
      <c r="EG26" s="13"/>
      <c r="EH26" s="13"/>
      <c r="EI26" s="13"/>
      <c r="EJ26" s="13"/>
      <c r="EK26" s="13"/>
      <c r="EL26" s="13"/>
      <c r="EM26" s="13"/>
      <c r="EN26" s="13"/>
      <c r="EO26" s="14"/>
      <c r="EP26" s="12"/>
      <c r="EQ26" s="13"/>
      <c r="ER26" s="13"/>
      <c r="ES26" s="13"/>
      <c r="ET26" s="13"/>
      <c r="EU26" s="13"/>
      <c r="EV26" s="13"/>
      <c r="EW26" s="13"/>
      <c r="EX26" s="13"/>
      <c r="EY26" s="13"/>
      <c r="EZ26" s="14"/>
      <c r="FA26" s="12">
        <v>1817.9</v>
      </c>
      <c r="FB26" s="13"/>
      <c r="FC26" s="13"/>
      <c r="FD26" s="13"/>
      <c r="FE26" s="13"/>
      <c r="FF26" s="13"/>
      <c r="FG26" s="13"/>
      <c r="FH26" s="13"/>
      <c r="FI26" s="13"/>
      <c r="FJ26" s="13"/>
      <c r="FK26" s="14"/>
      <c r="FL26" s="12">
        <f>BX26*0.25</f>
        <v>649.25</v>
      </c>
      <c r="FM26" s="13"/>
      <c r="FN26" s="13"/>
      <c r="FO26" s="13"/>
      <c r="FP26" s="13"/>
      <c r="FQ26" s="13"/>
      <c r="FR26" s="13"/>
      <c r="FS26" s="13"/>
      <c r="FT26" s="13"/>
      <c r="FU26" s="13"/>
      <c r="FV26" s="14"/>
      <c r="FW26" s="15"/>
      <c r="FX26" s="16"/>
      <c r="FY26" s="16"/>
      <c r="FZ26" s="16"/>
      <c r="GA26" s="16"/>
      <c r="GB26" s="16"/>
      <c r="GC26" s="16"/>
      <c r="GD26" s="16"/>
      <c r="GE26" s="16"/>
      <c r="GF26" s="16"/>
      <c r="GG26" s="17"/>
      <c r="GH26" s="18">
        <f>BX26+CM26+CX26+DI26+DT26+EE26+EP26+FA26+FL26+FW26</f>
        <v>5064.15</v>
      </c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9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1"/>
    </row>
    <row r="27" spans="1:232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 t="s">
        <v>33</v>
      </c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6"/>
      <c r="BI27" s="27">
        <v>1</v>
      </c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9"/>
      <c r="BX27" s="30">
        <v>4613</v>
      </c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2"/>
      <c r="CM27" s="12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8">
        <f>BX27*0.25</f>
        <v>1153.25</v>
      </c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5"/>
      <c r="DJ27" s="16"/>
      <c r="DK27" s="16"/>
      <c r="DL27" s="16"/>
      <c r="DM27" s="16"/>
      <c r="DN27" s="16"/>
      <c r="DO27" s="16"/>
      <c r="DP27" s="16"/>
      <c r="DQ27" s="16"/>
      <c r="DR27" s="16"/>
      <c r="DS27" s="17"/>
      <c r="DT27" s="12"/>
      <c r="DU27" s="13"/>
      <c r="DV27" s="13"/>
      <c r="DW27" s="13"/>
      <c r="DX27" s="13"/>
      <c r="DY27" s="13"/>
      <c r="DZ27" s="13"/>
      <c r="EA27" s="13"/>
      <c r="EB27" s="13"/>
      <c r="EC27" s="13"/>
      <c r="ED27" s="14"/>
      <c r="EE27" s="12"/>
      <c r="EF27" s="13"/>
      <c r="EG27" s="13"/>
      <c r="EH27" s="13"/>
      <c r="EI27" s="13"/>
      <c r="EJ27" s="13"/>
      <c r="EK27" s="13"/>
      <c r="EL27" s="13"/>
      <c r="EM27" s="13"/>
      <c r="EN27" s="13"/>
      <c r="EO27" s="14"/>
      <c r="EP27" s="12"/>
      <c r="EQ27" s="13"/>
      <c r="ER27" s="13"/>
      <c r="ES27" s="13"/>
      <c r="ET27" s="13"/>
      <c r="EU27" s="13"/>
      <c r="EV27" s="13"/>
      <c r="EW27" s="13"/>
      <c r="EX27" s="13"/>
      <c r="EY27" s="13"/>
      <c r="EZ27" s="14"/>
      <c r="FA27" s="12">
        <f>BX27*0.5</f>
        <v>2306.5</v>
      </c>
      <c r="FB27" s="13"/>
      <c r="FC27" s="13"/>
      <c r="FD27" s="13"/>
      <c r="FE27" s="13"/>
      <c r="FF27" s="13"/>
      <c r="FG27" s="13"/>
      <c r="FH27" s="13"/>
      <c r="FI27" s="13"/>
      <c r="FJ27" s="13"/>
      <c r="FK27" s="14"/>
      <c r="FL27" s="12">
        <f>BX27*0.5</f>
        <v>2306.5</v>
      </c>
      <c r="FM27" s="13"/>
      <c r="FN27" s="13"/>
      <c r="FO27" s="13"/>
      <c r="FP27" s="13"/>
      <c r="FQ27" s="13"/>
      <c r="FR27" s="13"/>
      <c r="FS27" s="13"/>
      <c r="FT27" s="13"/>
      <c r="FU27" s="13"/>
      <c r="FV27" s="14"/>
      <c r="FW27" s="12">
        <f>BX27*0.9</f>
        <v>4151.7</v>
      </c>
      <c r="FX27" s="13"/>
      <c r="FY27" s="13"/>
      <c r="FZ27" s="13"/>
      <c r="GA27" s="13"/>
      <c r="GB27" s="13"/>
      <c r="GC27" s="13"/>
      <c r="GD27" s="13"/>
      <c r="GE27" s="13"/>
      <c r="GF27" s="13"/>
      <c r="GG27" s="14"/>
      <c r="GH27" s="18">
        <f t="shared" si="0"/>
        <v>14530.95</v>
      </c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9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1"/>
    </row>
    <row r="28" spans="1:232" ht="29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2" t="s">
        <v>34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68">
        <v>0.5</v>
      </c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30">
        <v>1940</v>
      </c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2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5"/>
      <c r="DJ28" s="16"/>
      <c r="DK28" s="16"/>
      <c r="DL28" s="16"/>
      <c r="DM28" s="16"/>
      <c r="DN28" s="16"/>
      <c r="DO28" s="16"/>
      <c r="DP28" s="16"/>
      <c r="DQ28" s="16"/>
      <c r="DR28" s="16"/>
      <c r="DS28" s="17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5">
        <f>BX28*0.5</f>
        <v>970</v>
      </c>
      <c r="FB28" s="16"/>
      <c r="FC28" s="16"/>
      <c r="FD28" s="16"/>
      <c r="FE28" s="16"/>
      <c r="FF28" s="16"/>
      <c r="FG28" s="16"/>
      <c r="FH28" s="16"/>
      <c r="FI28" s="16"/>
      <c r="FJ28" s="16"/>
      <c r="FK28" s="17"/>
      <c r="FL28" s="18">
        <f>BX28*0.25</f>
        <v>485</v>
      </c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>
        <v>1349.5</v>
      </c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>
        <f t="shared" si="0"/>
        <v>4744.5</v>
      </c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</row>
    <row r="29" spans="1:217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10" t="s">
        <v>23</v>
      </c>
      <c r="BH29" s="9"/>
      <c r="BI29" s="68">
        <f>SUM(BI16:BW28)</f>
        <v>11</v>
      </c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30">
        <v>72440</v>
      </c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2"/>
      <c r="CM29" s="18">
        <f>CM16+CM17+CM18+CM19+CM20+CM21+CM22+CM23</f>
        <v>25021.5</v>
      </c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>
        <f>CX27</f>
        <v>1153.25</v>
      </c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5">
        <f>DI16</f>
        <v>1064.4</v>
      </c>
      <c r="DJ29" s="16"/>
      <c r="DK29" s="16"/>
      <c r="DL29" s="16"/>
      <c r="DM29" s="16"/>
      <c r="DN29" s="16"/>
      <c r="DO29" s="16"/>
      <c r="DP29" s="16"/>
      <c r="DQ29" s="16"/>
      <c r="DR29" s="16"/>
      <c r="DS29" s="17"/>
      <c r="DT29" s="18">
        <v>61805.7</v>
      </c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>
        <f>EE17+EE18+EE19+EE20+EE21+EE22+EE23+EE24+EE16</f>
        <v>11869.75</v>
      </c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2">
        <f>EP16+EP17+EP18+EP19+EP20+EP21+EP22+EP23</f>
        <v>14419.08</v>
      </c>
      <c r="EQ29" s="13"/>
      <c r="ER29" s="13"/>
      <c r="ES29" s="13"/>
      <c r="ET29" s="13"/>
      <c r="EU29" s="13"/>
      <c r="EV29" s="13"/>
      <c r="EW29" s="13"/>
      <c r="EX29" s="13"/>
      <c r="EY29" s="13"/>
      <c r="EZ29" s="14"/>
      <c r="FA29" s="15">
        <f>FA19+FA24+FA25+FA26+FA27+FA28</f>
        <v>15225</v>
      </c>
      <c r="FB29" s="16"/>
      <c r="FC29" s="16"/>
      <c r="FD29" s="16"/>
      <c r="FE29" s="16"/>
      <c r="FF29" s="16"/>
      <c r="FG29" s="16"/>
      <c r="FH29" s="16"/>
      <c r="FI29" s="16"/>
      <c r="FJ29" s="16"/>
      <c r="FK29" s="17"/>
      <c r="FL29" s="12">
        <f>FL19+FL24+FL25+FL26+FL27+FL28</f>
        <v>8116.5</v>
      </c>
      <c r="FM29" s="13"/>
      <c r="FN29" s="13"/>
      <c r="FO29" s="13"/>
      <c r="FP29" s="13"/>
      <c r="FQ29" s="13"/>
      <c r="FR29" s="13"/>
      <c r="FS29" s="13"/>
      <c r="FT29" s="13"/>
      <c r="FU29" s="13"/>
      <c r="FV29" s="14"/>
      <c r="FW29" s="18">
        <v>5501.2</v>
      </c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>
        <f>GH16+GH17+GH18+GH19+GH20+GH21+GH22+GH23+GH24+GH25+GH26+GH27+GH28</f>
        <v>216616.38</v>
      </c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</row>
    <row r="30" ht="0.75" customHeight="1"/>
    <row r="31" spans="1:217" ht="21.75" customHeight="1">
      <c r="A31" s="7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42" t="s">
        <v>49</v>
      </c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5"/>
      <c r="CB31" s="5"/>
      <c r="CC31" s="5"/>
      <c r="CD31" s="5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EA31" s="42" t="s">
        <v>52</v>
      </c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</row>
    <row r="32" spans="1:217" s="3" customFormat="1" ht="11.25">
      <c r="A32" s="8"/>
      <c r="AJ32" s="79" t="s">
        <v>25</v>
      </c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6"/>
      <c r="CB32" s="6"/>
      <c r="CC32" s="6"/>
      <c r="CD32" s="6"/>
      <c r="CE32" s="79" t="s">
        <v>26</v>
      </c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EA32" s="79" t="s">
        <v>27</v>
      </c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</row>
    <row r="33" ht="12.75">
      <c r="A33" s="7"/>
    </row>
    <row r="34" spans="1:126" ht="12" customHeight="1">
      <c r="A34" s="7" t="s">
        <v>28</v>
      </c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J34" s="42" t="s">
        <v>53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</row>
    <row r="35" spans="36:126" s="3" customFormat="1" ht="11.25" hidden="1">
      <c r="AJ35" s="79" t="s">
        <v>26</v>
      </c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J35" s="79" t="s">
        <v>27</v>
      </c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</row>
  </sheetData>
  <sheetProtection/>
  <mergeCells count="284">
    <mergeCell ref="EA32:HI32"/>
    <mergeCell ref="CE31:DV31"/>
    <mergeCell ref="CE32:DV32"/>
    <mergeCell ref="EE22:EO22"/>
    <mergeCell ref="EP22:EZ22"/>
    <mergeCell ref="DI22:DS22"/>
    <mergeCell ref="CX22:DH22"/>
    <mergeCell ref="DT29:ED29"/>
    <mergeCell ref="DI29:DS29"/>
    <mergeCell ref="CX29:DH29"/>
    <mergeCell ref="CX20:DH20"/>
    <mergeCell ref="EP29:EZ29"/>
    <mergeCell ref="EA31:HI31"/>
    <mergeCell ref="BI23:BW23"/>
    <mergeCell ref="AJ35:BE35"/>
    <mergeCell ref="BJ35:DV35"/>
    <mergeCell ref="AJ31:BZ31"/>
    <mergeCell ref="AJ32:BZ32"/>
    <mergeCell ref="AJ34:BE34"/>
    <mergeCell ref="BJ34:DV34"/>
    <mergeCell ref="BI29:BW29"/>
    <mergeCell ref="BX29:CL29"/>
    <mergeCell ref="CM29:CW29"/>
    <mergeCell ref="U21:AD21"/>
    <mergeCell ref="A28:T28"/>
    <mergeCell ref="U28:AD28"/>
    <mergeCell ref="AE21:BH21"/>
    <mergeCell ref="A21:T21"/>
    <mergeCell ref="A23:T23"/>
    <mergeCell ref="CM25:CW25"/>
    <mergeCell ref="EE29:EO29"/>
    <mergeCell ref="CM23:CW23"/>
    <mergeCell ref="DT27:ED27"/>
    <mergeCell ref="EE23:EO23"/>
    <mergeCell ref="BX23:CL23"/>
    <mergeCell ref="U23:AD23"/>
    <mergeCell ref="AE23:BH23"/>
    <mergeCell ref="BX25:CL25"/>
    <mergeCell ref="BX27:CL27"/>
    <mergeCell ref="CM24:CW24"/>
    <mergeCell ref="BI16:BW16"/>
    <mergeCell ref="BX15:CL15"/>
    <mergeCell ref="CX19:DH19"/>
    <mergeCell ref="A22:T22"/>
    <mergeCell ref="U22:AD22"/>
    <mergeCell ref="AE22:BH22"/>
    <mergeCell ref="BI22:BW22"/>
    <mergeCell ref="BX22:CL22"/>
    <mergeCell ref="CM22:CW22"/>
    <mergeCell ref="U20:AD20"/>
    <mergeCell ref="BI17:BW17"/>
    <mergeCell ref="BX17:CL17"/>
    <mergeCell ref="BI18:BW18"/>
    <mergeCell ref="U14:AD14"/>
    <mergeCell ref="BX18:CL18"/>
    <mergeCell ref="CM18:CW18"/>
    <mergeCell ref="CM17:CW17"/>
    <mergeCell ref="AE15:BH15"/>
    <mergeCell ref="U16:AD16"/>
    <mergeCell ref="U17:AD17"/>
    <mergeCell ref="A17:T17"/>
    <mergeCell ref="A20:T20"/>
    <mergeCell ref="A18:T18"/>
    <mergeCell ref="U18:AD18"/>
    <mergeCell ref="AE20:BH20"/>
    <mergeCell ref="A19:T19"/>
    <mergeCell ref="U19:AD19"/>
    <mergeCell ref="AE17:BH17"/>
    <mergeCell ref="AE18:BH18"/>
    <mergeCell ref="GH13:HI14"/>
    <mergeCell ref="FA14:FK14"/>
    <mergeCell ref="A15:T15"/>
    <mergeCell ref="AE16:BH16"/>
    <mergeCell ref="U15:AD15"/>
    <mergeCell ref="BI15:BW15"/>
    <mergeCell ref="A16:T16"/>
    <mergeCell ref="CM15:CW15"/>
    <mergeCell ref="CM16:CW16"/>
    <mergeCell ref="BX16:CL16"/>
    <mergeCell ref="CI8:DV8"/>
    <mergeCell ref="GS10:HM10"/>
    <mergeCell ref="HT10:HX10"/>
    <mergeCell ref="A6:GW6"/>
    <mergeCell ref="CX15:DH15"/>
    <mergeCell ref="HJ13:HX14"/>
    <mergeCell ref="BI13:BW14"/>
    <mergeCell ref="DI15:DS15"/>
    <mergeCell ref="CM13:GG13"/>
    <mergeCell ref="FW14:GG14"/>
    <mergeCell ref="EE14:EO14"/>
    <mergeCell ref="DI14:DS14"/>
    <mergeCell ref="AE13:BH14"/>
    <mergeCell ref="CM14:CW14"/>
    <mergeCell ref="HJ4:HX4"/>
    <mergeCell ref="HJ5:HX5"/>
    <mergeCell ref="CI9:DV9"/>
    <mergeCell ref="EA8:GB8"/>
    <mergeCell ref="EA9:GD10"/>
    <mergeCell ref="CX14:DH14"/>
    <mergeCell ref="FW16:GG16"/>
    <mergeCell ref="DT15:ED15"/>
    <mergeCell ref="GH16:HI16"/>
    <mergeCell ref="EE15:EO15"/>
    <mergeCell ref="EP15:EZ15"/>
    <mergeCell ref="EE16:EO16"/>
    <mergeCell ref="FW15:GG15"/>
    <mergeCell ref="GH15:HI15"/>
    <mergeCell ref="HJ17:HX17"/>
    <mergeCell ref="HJ16:HX16"/>
    <mergeCell ref="FA16:FK16"/>
    <mergeCell ref="FA15:FK15"/>
    <mergeCell ref="HJ15:HX15"/>
    <mergeCell ref="FL16:FV16"/>
    <mergeCell ref="GH17:HI17"/>
    <mergeCell ref="FL15:FV15"/>
    <mergeCell ref="FW17:GG17"/>
    <mergeCell ref="FA17:FK17"/>
    <mergeCell ref="CX16:DH16"/>
    <mergeCell ref="CX17:DH17"/>
    <mergeCell ref="FL17:FV17"/>
    <mergeCell ref="FL18:FV18"/>
    <mergeCell ref="EP17:EZ17"/>
    <mergeCell ref="DT16:ED16"/>
    <mergeCell ref="DI17:DS17"/>
    <mergeCell ref="EE17:EO17"/>
    <mergeCell ref="CX18:DH18"/>
    <mergeCell ref="EP16:EZ16"/>
    <mergeCell ref="DT17:ED17"/>
    <mergeCell ref="DT18:ED18"/>
    <mergeCell ref="DI16:DS16"/>
    <mergeCell ref="BX24:CL24"/>
    <mergeCell ref="DI24:DS24"/>
    <mergeCell ref="DT24:ED24"/>
    <mergeCell ref="DI20:DS20"/>
    <mergeCell ref="DT23:ED23"/>
    <mergeCell ref="CX21:DH21"/>
    <mergeCell ref="DI21:DS21"/>
    <mergeCell ref="BI19:BW19"/>
    <mergeCell ref="BX19:CL19"/>
    <mergeCell ref="CM19:CW19"/>
    <mergeCell ref="BI21:BW21"/>
    <mergeCell ref="BX21:CL21"/>
    <mergeCell ref="CM21:CW21"/>
    <mergeCell ref="BI20:BW20"/>
    <mergeCell ref="BX20:CL20"/>
    <mergeCell ref="CM20:CW20"/>
    <mergeCell ref="A27:T27"/>
    <mergeCell ref="EE21:EO21"/>
    <mergeCell ref="AE27:BH27"/>
    <mergeCell ref="BI24:BW24"/>
    <mergeCell ref="BI25:BW25"/>
    <mergeCell ref="A24:T24"/>
    <mergeCell ref="BI27:BW27"/>
    <mergeCell ref="CX25:DH25"/>
    <mergeCell ref="A25:T25"/>
    <mergeCell ref="CX23:DH23"/>
    <mergeCell ref="U24:AD24"/>
    <mergeCell ref="U25:AD25"/>
    <mergeCell ref="U27:AD27"/>
    <mergeCell ref="CM27:CW27"/>
    <mergeCell ref="AE24:BH24"/>
    <mergeCell ref="BI28:BW28"/>
    <mergeCell ref="GH29:HI29"/>
    <mergeCell ref="FA29:FK29"/>
    <mergeCell ref="FL29:FV29"/>
    <mergeCell ref="FL25:FV25"/>
    <mergeCell ref="FL27:FV27"/>
    <mergeCell ref="AE25:BH25"/>
    <mergeCell ref="GH25:HI25"/>
    <mergeCell ref="AE28:BH28"/>
    <mergeCell ref="BX28:CL28"/>
    <mergeCell ref="CM28:CW28"/>
    <mergeCell ref="EE25:EO25"/>
    <mergeCell ref="FA28:FK28"/>
    <mergeCell ref="FL23:FV23"/>
    <mergeCell ref="FL24:FV24"/>
    <mergeCell ref="DI27:DS27"/>
    <mergeCell ref="DI25:DS25"/>
    <mergeCell ref="DI23:DS23"/>
    <mergeCell ref="DT25:ED25"/>
    <mergeCell ref="EP23:EZ23"/>
    <mergeCell ref="FA27:FK27"/>
    <mergeCell ref="EE27:EO27"/>
    <mergeCell ref="CX28:DH28"/>
    <mergeCell ref="EP28:EZ28"/>
    <mergeCell ref="DT28:ED28"/>
    <mergeCell ref="EE28:EO28"/>
    <mergeCell ref="DI28:DS28"/>
    <mergeCell ref="FW29:GG29"/>
    <mergeCell ref="FW27:GG27"/>
    <mergeCell ref="FL28:FV28"/>
    <mergeCell ref="CX27:DH27"/>
    <mergeCell ref="EP24:EZ24"/>
    <mergeCell ref="EP25:EZ25"/>
    <mergeCell ref="EP27:EZ27"/>
    <mergeCell ref="EE24:EO24"/>
    <mergeCell ref="CX24:DH24"/>
    <mergeCell ref="FW25:GG25"/>
    <mergeCell ref="FA22:FK22"/>
    <mergeCell ref="EP21:EZ21"/>
    <mergeCell ref="FA24:FK24"/>
    <mergeCell ref="FA25:FK25"/>
    <mergeCell ref="FA23:FK23"/>
    <mergeCell ref="FW18:GG18"/>
    <mergeCell ref="FW23:GG23"/>
    <mergeCell ref="GH18:HI18"/>
    <mergeCell ref="FA18:FK18"/>
    <mergeCell ref="DT21:ED21"/>
    <mergeCell ref="FL21:FV21"/>
    <mergeCell ref="FA21:FK21"/>
    <mergeCell ref="EE20:EO20"/>
    <mergeCell ref="EP20:EZ20"/>
    <mergeCell ref="FL20:FV20"/>
    <mergeCell ref="FA19:FK19"/>
    <mergeCell ref="DT22:ED22"/>
    <mergeCell ref="EE19:EO19"/>
    <mergeCell ref="FW19:GG19"/>
    <mergeCell ref="FW22:GG22"/>
    <mergeCell ref="A14:T14"/>
    <mergeCell ref="EP14:EZ14"/>
    <mergeCell ref="FL14:FV14"/>
    <mergeCell ref="DT20:ED20"/>
    <mergeCell ref="EE18:EO18"/>
    <mergeCell ref="DT19:ED19"/>
    <mergeCell ref="AJ11:AU11"/>
    <mergeCell ref="AZ11:BB11"/>
    <mergeCell ref="BE11:BP11"/>
    <mergeCell ref="DT14:ED14"/>
    <mergeCell ref="BU11:BW11"/>
    <mergeCell ref="BQ11:BT11"/>
    <mergeCell ref="BX13:CL14"/>
    <mergeCell ref="HJ25:HX25"/>
    <mergeCell ref="HJ27:HX27"/>
    <mergeCell ref="GH23:HI23"/>
    <mergeCell ref="HJ22:HX22"/>
    <mergeCell ref="GL11:HP11"/>
    <mergeCell ref="HJ3:HX3"/>
    <mergeCell ref="A5:GW5"/>
    <mergeCell ref="BQ8:CH8"/>
    <mergeCell ref="BQ9:CH9"/>
    <mergeCell ref="A13:AD13"/>
    <mergeCell ref="HJ24:HX24"/>
    <mergeCell ref="FW24:GG24"/>
    <mergeCell ref="HJ21:HX21"/>
    <mergeCell ref="HJ23:HX23"/>
    <mergeCell ref="GH24:HI24"/>
    <mergeCell ref="FL22:FV22"/>
    <mergeCell ref="GH22:HI22"/>
    <mergeCell ref="HJ18:HX18"/>
    <mergeCell ref="FW21:GG21"/>
    <mergeCell ref="GH21:HI21"/>
    <mergeCell ref="GH27:HI27"/>
    <mergeCell ref="FW20:GG20"/>
    <mergeCell ref="DI18:DS18"/>
    <mergeCell ref="DI19:DS19"/>
    <mergeCell ref="EP19:EZ19"/>
    <mergeCell ref="FA20:FK20"/>
    <mergeCell ref="EP18:EZ18"/>
    <mergeCell ref="FY1:HX2"/>
    <mergeCell ref="HJ19:HX19"/>
    <mergeCell ref="GH19:HI19"/>
    <mergeCell ref="FL19:FV19"/>
    <mergeCell ref="AE19:BH19"/>
    <mergeCell ref="HJ28:HX28"/>
    <mergeCell ref="FW28:GG28"/>
    <mergeCell ref="GH28:HI28"/>
    <mergeCell ref="GH20:HI20"/>
    <mergeCell ref="HJ20:HX20"/>
    <mergeCell ref="A26:T26"/>
    <mergeCell ref="U26:AD26"/>
    <mergeCell ref="AE26:BH26"/>
    <mergeCell ref="BI26:BW26"/>
    <mergeCell ref="BX26:CL26"/>
    <mergeCell ref="CM26:CW26"/>
    <mergeCell ref="FL26:FV26"/>
    <mergeCell ref="FW26:GG26"/>
    <mergeCell ref="GH26:HI26"/>
    <mergeCell ref="HJ26:HX26"/>
    <mergeCell ref="CX26:DH26"/>
    <mergeCell ref="DI26:DS26"/>
    <mergeCell ref="DT26:ED26"/>
    <mergeCell ref="EE26:EO26"/>
    <mergeCell ref="EP26:EZ26"/>
    <mergeCell ref="FA26:FK2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2017-12-21T14:25:46Z</cp:lastPrinted>
  <dcterms:created xsi:type="dcterms:W3CDTF">2004-04-12T06:30:22Z</dcterms:created>
  <dcterms:modified xsi:type="dcterms:W3CDTF">2017-12-29T05:59:46Z</dcterms:modified>
  <cp:category/>
  <cp:version/>
  <cp:contentType/>
  <cp:contentStatus/>
</cp:coreProperties>
</file>